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4年下期部数表\ブロック別資料2024下期\"/>
    </mc:Choice>
  </mc:AlternateContent>
  <xr:revisionPtr revIDLastSave="0" documentId="13_ncr:1_{30C38327-7D68-480C-A3C1-2184F0BCAB18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<sst xmlns="http://schemas.openxmlformats.org/spreadsheetml/2006/main" count="612" uniqueCount="263">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</sst>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3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0" fontId="15" fillId="0" borderId="0" xfId="0" applyFont="1" applyAlignment="1">
      <alignment horizontal="center" vertical="top" shrinkToFit="1"/>
    </xf>
    <xf numFmtId="0" fontId="13" fillId="0" borderId="1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5" fillId="0" borderId="0" xfId="0" applyFont="1" applyAlignment="1">
      <alignment horizontal="left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J24" sqref="J24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7" t="s">
        <v>2</v>
      </c>
      <c r="D2" s="68"/>
      <c r="E2" s="84"/>
      <c r="F2" s="85"/>
      <c r="G2" s="41" t="s">
        <v>4</v>
      </c>
      <c r="H2" s="84"/>
      <c r="I2" s="85"/>
      <c r="J2" s="41" t="s">
        <v>7</v>
      </c>
      <c r="K2" s="73"/>
      <c r="L2" s="74"/>
      <c r="M2" s="74"/>
      <c r="N2" s="75"/>
    </row>
    <row r="3" spans="1:15" ht="18" customHeight="1" x14ac:dyDescent="0.2">
      <c r="C3" s="67" t="s">
        <v>3</v>
      </c>
      <c r="D3" s="68"/>
      <c r="E3" s="69"/>
      <c r="F3" s="70"/>
      <c r="G3" s="42" t="s">
        <v>202</v>
      </c>
      <c r="H3" s="71">
        <f>N48</f>
        <v>0</v>
      </c>
      <c r="I3" s="72"/>
      <c r="J3" s="43" t="s">
        <v>208</v>
      </c>
      <c r="K3" s="73"/>
      <c r="L3" s="74"/>
      <c r="M3" s="74"/>
      <c r="N3" s="75"/>
    </row>
    <row r="4" spans="1:15" ht="14.45" customHeight="1" x14ac:dyDescent="0.15"/>
    <row r="5" spans="1:15" ht="18" x14ac:dyDescent="0.15">
      <c r="A5" s="82" t="s">
        <v>204</v>
      </c>
      <c r="B5" s="83"/>
      <c r="C5" s="76" t="s">
        <v>260</v>
      </c>
      <c r="D5" s="77"/>
      <c r="E5" s="44">
        <f>M48</f>
        <v>254850</v>
      </c>
      <c r="F5" s="78" t="s">
        <v>259</v>
      </c>
      <c r="G5" s="79"/>
      <c r="H5" s="80">
        <f>N48</f>
        <v>0</v>
      </c>
      <c r="I5" s="81"/>
    </row>
    <row r="6" spans="1:15" ht="15" thickBot="1" x14ac:dyDescent="0.2">
      <c r="A6" s="45" t="s">
        <v>210</v>
      </c>
      <c r="B6" s="45" t="s">
        <v>6</v>
      </c>
      <c r="C6" s="46" t="s">
        <v>209</v>
      </c>
      <c r="D6" s="46" t="s">
        <v>202</v>
      </c>
      <c r="E6" s="46" t="s">
        <v>211</v>
      </c>
      <c r="F6" s="45" t="s">
        <v>210</v>
      </c>
      <c r="G6" s="45" t="s">
        <v>6</v>
      </c>
      <c r="H6" s="46" t="s">
        <v>209</v>
      </c>
      <c r="I6" s="46" t="s">
        <v>202</v>
      </c>
      <c r="J6" s="46" t="s">
        <v>211</v>
      </c>
      <c r="K6" s="45" t="s">
        <v>210</v>
      </c>
      <c r="L6" s="45" t="s">
        <v>6</v>
      </c>
      <c r="M6" s="46" t="s">
        <v>209</v>
      </c>
      <c r="N6" s="46" t="s">
        <v>202</v>
      </c>
      <c r="O6" s="46" t="s">
        <v>211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1670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3350</v>
      </c>
      <c r="I7" s="39">
        <f>焼津･藤枝!D84</f>
        <v>0</v>
      </c>
      <c r="J7" s="52"/>
      <c r="K7" s="53" t="s">
        <v>253</v>
      </c>
      <c r="L7" s="48" t="s">
        <v>173</v>
      </c>
      <c r="M7" s="39">
        <f>'榛原-御前崎'!C86</f>
        <v>1600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2210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2500</v>
      </c>
      <c r="I8" s="39">
        <f>焼津･藤枝!D85</f>
        <v>0</v>
      </c>
      <c r="J8" s="56"/>
      <c r="K8" s="16" t="s">
        <v>254</v>
      </c>
      <c r="L8" s="17" t="s">
        <v>174</v>
      </c>
      <c r="M8" s="39">
        <f>'榛原-御前崎'!C87</f>
        <v>700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2700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2550</v>
      </c>
      <c r="I9" s="39">
        <f>焼津･藤枝!D86</f>
        <v>0</v>
      </c>
      <c r="J9" s="56"/>
      <c r="K9" s="16" t="s">
        <v>255</v>
      </c>
      <c r="L9" s="17" t="s">
        <v>175</v>
      </c>
      <c r="M9" s="39">
        <f>'榛原-御前崎'!C88</f>
        <v>1250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2070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4500</v>
      </c>
      <c r="I10" s="39">
        <f>焼津･藤枝!D87</f>
        <v>0</v>
      </c>
      <c r="J10" s="56"/>
      <c r="K10" s="16"/>
      <c r="L10" s="17"/>
      <c r="M10" s="39"/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2650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5050</v>
      </c>
      <c r="I11" s="39">
        <f>焼津･藤枝!D88</f>
        <v>0</v>
      </c>
      <c r="J11" s="56"/>
      <c r="K11" s="57" t="s">
        <v>256</v>
      </c>
      <c r="L11" s="14" t="s">
        <v>153</v>
      </c>
      <c r="M11" s="39">
        <f>'榛原-御前崎'!C90</f>
        <v>700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2700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257</v>
      </c>
      <c r="L12" s="48" t="s">
        <v>176</v>
      </c>
      <c r="M12" s="39">
        <f>'榛原-御前崎'!H80</f>
        <v>250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1700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2500</v>
      </c>
      <c r="I13" s="39">
        <f>焼津･藤枝!D90</f>
        <v>0</v>
      </c>
      <c r="J13" s="56"/>
      <c r="K13" s="16" t="s">
        <v>258</v>
      </c>
      <c r="L13" s="48" t="s">
        <v>177</v>
      </c>
      <c r="M13" s="39">
        <f>'榛原-御前崎'!H81</f>
        <v>1250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2700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2350</v>
      </c>
      <c r="I14" s="39">
        <f>焼津･藤枝!I80</f>
        <v>0</v>
      </c>
      <c r="J14" s="56"/>
      <c r="K14" s="16" t="s">
        <v>195</v>
      </c>
      <c r="L14" s="59" t="s">
        <v>178</v>
      </c>
      <c r="M14" s="39">
        <f>'榛原-御前崎'!H82</f>
        <v>690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1230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1200</v>
      </c>
      <c r="I15" s="39">
        <f>焼津･藤枝!I81</f>
        <v>0</v>
      </c>
      <c r="J15" s="56"/>
      <c r="K15" s="16" t="s">
        <v>196</v>
      </c>
      <c r="L15" s="59" t="s">
        <v>179</v>
      </c>
      <c r="M15" s="39">
        <f>'榛原-御前崎'!H83</f>
        <v>430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1200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4050</v>
      </c>
      <c r="I16" s="39">
        <f>焼津･藤枝!I82</f>
        <v>0</v>
      </c>
      <c r="J16" s="56"/>
      <c r="K16" s="16" t="s">
        <v>197</v>
      </c>
      <c r="L16" s="59" t="s">
        <v>180</v>
      </c>
      <c r="M16" s="39">
        <f>'榛原-御前崎'!H84</f>
        <v>160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1170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1250</v>
      </c>
      <c r="I17" s="39">
        <f>焼津･藤枝!I83</f>
        <v>0</v>
      </c>
      <c r="J17" s="56"/>
      <c r="K17" s="16" t="s">
        <v>198</v>
      </c>
      <c r="L17" s="59" t="s">
        <v>181</v>
      </c>
      <c r="M17" s="39">
        <f>'榛原-御前崎'!H85</f>
        <v>800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5650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3050</v>
      </c>
      <c r="I18" s="39">
        <f>焼津･藤枝!I84</f>
        <v>0</v>
      </c>
      <c r="J18" s="56"/>
      <c r="K18" s="16" t="s">
        <v>212</v>
      </c>
      <c r="L18" s="59" t="s">
        <v>184</v>
      </c>
      <c r="M18" s="39">
        <f>'榛原-御前崎'!H86</f>
        <v>400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2800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3100</v>
      </c>
      <c r="I19" s="39">
        <f>焼津･藤枝!I85</f>
        <v>0</v>
      </c>
      <c r="J19" s="14"/>
      <c r="K19" s="60" t="s">
        <v>36</v>
      </c>
      <c r="L19" s="59" t="s">
        <v>182</v>
      </c>
      <c r="M19" s="39">
        <f>'榛原-御前崎'!H87</f>
        <v>2100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7950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2100</v>
      </c>
      <c r="I20" s="39">
        <f>焼津･藤枝!I86</f>
        <v>0</v>
      </c>
      <c r="J20" s="14"/>
      <c r="K20" s="58" t="s">
        <v>37</v>
      </c>
      <c r="L20" s="59" t="s">
        <v>183</v>
      </c>
      <c r="M20" s="39">
        <f>'榛原-御前崎'!H88</f>
        <v>420</v>
      </c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2630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2300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2520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1350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2730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3350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1820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780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1575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420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2625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250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5800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1050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261</v>
      </c>
      <c r="C28" s="39">
        <f>'静岡市(葵区･駿河区)'!C81</f>
        <v>4290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2030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7750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3090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10990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2930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4320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1750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6450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2650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3650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1700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5800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6700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1350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5000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1900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7750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4750</v>
      </c>
      <c r="D38" s="39">
        <f>'静岡市(葵区･駿河区)'!I80</f>
        <v>0</v>
      </c>
      <c r="E38" s="56"/>
      <c r="F38" s="55" t="s">
        <v>213</v>
      </c>
      <c r="G38" s="48" t="s">
        <v>207</v>
      </c>
      <c r="H38" s="39">
        <f>島田!C90</f>
        <v>450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6800</v>
      </c>
      <c r="D39" s="39">
        <f>'静岡市(葵区･駿河区)'!I81</f>
        <v>0</v>
      </c>
      <c r="E39" s="56"/>
      <c r="F39" s="53" t="s">
        <v>186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7550</v>
      </c>
      <c r="D40" s="39">
        <f>'静岡市(葵区･駿河区)'!I82</f>
        <v>0</v>
      </c>
      <c r="E40" s="56"/>
      <c r="F40" s="16" t="s">
        <v>187</v>
      </c>
      <c r="G40" s="48" t="s">
        <v>166</v>
      </c>
      <c r="H40" s="39">
        <f>川根!C81</f>
        <v>700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6000</v>
      </c>
      <c r="D41" s="39">
        <f>'静岡市(葵区･駿河区)'!I83</f>
        <v>0</v>
      </c>
      <c r="E41" s="56"/>
      <c r="F41" s="16" t="s">
        <v>188</v>
      </c>
      <c r="G41" s="48" t="s">
        <v>167</v>
      </c>
      <c r="H41" s="39">
        <f>川根!C82</f>
        <v>500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5900</v>
      </c>
      <c r="D42" s="39">
        <f>'静岡市(葵区･駿河区)'!I84</f>
        <v>0</v>
      </c>
      <c r="E42" s="56"/>
      <c r="F42" s="16" t="s">
        <v>189</v>
      </c>
      <c r="G42" s="48" t="s">
        <v>168</v>
      </c>
      <c r="H42" s="39">
        <f>川根!C83</f>
        <v>450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2900</v>
      </c>
      <c r="D43" s="39">
        <f>'静岡市(葵区･駿河区)'!I85</f>
        <v>0</v>
      </c>
      <c r="E43" s="56"/>
      <c r="F43" s="16" t="s">
        <v>190</v>
      </c>
      <c r="G43" s="48" t="s">
        <v>169</v>
      </c>
      <c r="H43" s="39">
        <f>'榛原-御前崎'!C80</f>
        <v>1600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/>
      <c r="B44" s="59"/>
      <c r="C44" s="39">
        <f>'静岡市(葵区･駿河区)'!H86</f>
        <v>0</v>
      </c>
      <c r="D44" s="39">
        <f>'静岡市(葵区･駿河区)'!I86</f>
        <v>0</v>
      </c>
      <c r="E44" s="56"/>
      <c r="F44" s="16" t="s">
        <v>191</v>
      </c>
      <c r="G44" s="48" t="s">
        <v>170</v>
      </c>
      <c r="H44" s="39">
        <f>'榛原-御前崎'!C81</f>
        <v>1300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2500</v>
      </c>
      <c r="D45" s="39">
        <f>焼津･藤枝!D80</f>
        <v>0</v>
      </c>
      <c r="E45" s="56"/>
      <c r="F45" s="16" t="s">
        <v>192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3050</v>
      </c>
      <c r="D46" s="39">
        <f>焼津･藤枝!D81</f>
        <v>0</v>
      </c>
      <c r="E46" s="56"/>
      <c r="F46" s="16" t="s">
        <v>193</v>
      </c>
      <c r="G46" s="48" t="s">
        <v>185</v>
      </c>
      <c r="H46" s="39">
        <f>'榛原-御前崎'!C83</f>
        <v>2100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4750</v>
      </c>
      <c r="D47" s="39">
        <f>焼津･藤枝!D82</f>
        <v>0</v>
      </c>
      <c r="E47" s="56"/>
      <c r="F47" s="16" t="s">
        <v>194</v>
      </c>
      <c r="G47" s="48" t="s">
        <v>172</v>
      </c>
      <c r="H47" s="39">
        <f>'榛原-御前崎'!C84</f>
        <v>500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2400</v>
      </c>
      <c r="D48" s="39">
        <f>焼津･藤枝!D83</f>
        <v>0</v>
      </c>
      <c r="E48" s="56"/>
      <c r="F48" s="16"/>
      <c r="G48" s="48"/>
      <c r="H48" s="39">
        <f>'榛原-御前崎'!C85</f>
        <v>0</v>
      </c>
      <c r="I48" s="39">
        <f>'榛原-御前崎'!D85</f>
        <v>0</v>
      </c>
      <c r="J48" s="14"/>
      <c r="K48" s="66" t="s">
        <v>206</v>
      </c>
      <c r="L48" s="66"/>
      <c r="M48" s="62">
        <f>SUM(C7:C48,H7:H48,M7:M47)</f>
        <v>254850</v>
      </c>
      <c r="N48" s="62">
        <f>SUM(D7:D48,I7:I48,N7:N47)</f>
        <v>0</v>
      </c>
      <c r="O48" s="14"/>
    </row>
    <row r="49" spans="1:12" x14ac:dyDescent="0.15">
      <c r="A49" s="65"/>
      <c r="B49" s="65"/>
      <c r="C49" s="65"/>
      <c r="D49" s="63"/>
    </row>
    <row r="51" spans="1:12" x14ac:dyDescent="0.15">
      <c r="A51" s="65" t="s">
        <v>25</v>
      </c>
      <c r="B51" s="65"/>
      <c r="C51" s="65"/>
      <c r="D51" s="65" t="s">
        <v>199</v>
      </c>
      <c r="E51" s="65"/>
      <c r="F51" s="63"/>
      <c r="G51" s="65" t="s">
        <v>24</v>
      </c>
      <c r="H51" s="65"/>
      <c r="I51" s="65"/>
      <c r="J51" s="65" t="s">
        <v>200</v>
      </c>
      <c r="K51" s="65"/>
      <c r="L51" s="64"/>
    </row>
    <row r="52" spans="1:12" x14ac:dyDescent="0.15">
      <c r="K52" s="63"/>
      <c r="L52" s="63"/>
    </row>
  </sheetData>
  <mergeCells count="18">
    <mergeCell ref="A5:B5"/>
    <mergeCell ref="C2:D2"/>
    <mergeCell ref="E2:F2"/>
    <mergeCell ref="H2:I2"/>
    <mergeCell ref="K2:N2"/>
    <mergeCell ref="K48:L48"/>
    <mergeCell ref="C3:D3"/>
    <mergeCell ref="E3:F3"/>
    <mergeCell ref="H3:I3"/>
    <mergeCell ref="K3:N3"/>
    <mergeCell ref="C5:D5"/>
    <mergeCell ref="F5:G5"/>
    <mergeCell ref="H5:I5"/>
    <mergeCell ref="A51:C51"/>
    <mergeCell ref="D51:E51"/>
    <mergeCell ref="J51:K51"/>
    <mergeCell ref="A49:C49"/>
    <mergeCell ref="G51:I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49" zoomScale="70" zoomScaleNormal="55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26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1670</v>
      </c>
      <c r="D80" s="27"/>
      <c r="E80" s="15"/>
      <c r="F80" s="29" t="s">
        <v>47</v>
      </c>
      <c r="G80" s="28" t="s">
        <v>67</v>
      </c>
      <c r="H80" s="27">
        <v>5650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2210</v>
      </c>
      <c r="D81" s="27"/>
      <c r="E81" s="15"/>
      <c r="F81" s="29" t="s">
        <v>48</v>
      </c>
      <c r="G81" s="28" t="s">
        <v>68</v>
      </c>
      <c r="H81" s="27">
        <v>2800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2700</v>
      </c>
      <c r="D82" s="27"/>
      <c r="E82" s="15"/>
      <c r="F82" s="29" t="s">
        <v>49</v>
      </c>
      <c r="G82" s="28" t="s">
        <v>69</v>
      </c>
      <c r="H82" s="27">
        <v>7950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2070</v>
      </c>
      <c r="D83" s="27"/>
      <c r="E83" s="15"/>
      <c r="F83" s="29" t="s">
        <v>50</v>
      </c>
      <c r="G83" s="28" t="s">
        <v>70</v>
      </c>
      <c r="H83" s="27">
        <v>2630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2650</v>
      </c>
      <c r="D84" s="27"/>
      <c r="E84" s="15"/>
      <c r="F84" s="29" t="s">
        <v>51</v>
      </c>
      <c r="G84" s="28" t="s">
        <v>71</v>
      </c>
      <c r="H84" s="27">
        <v>2520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2700</v>
      </c>
      <c r="D85" s="27"/>
      <c r="E85" s="15"/>
      <c r="F85" s="29" t="s">
        <v>52</v>
      </c>
      <c r="G85" s="28" t="s">
        <v>72</v>
      </c>
      <c r="H85" s="27">
        <v>2730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1700</v>
      </c>
      <c r="D86" s="27"/>
      <c r="E86" s="15"/>
      <c r="F86" s="29" t="s">
        <v>53</v>
      </c>
      <c r="G86" s="28" t="s">
        <v>73</v>
      </c>
      <c r="H86" s="27">
        <v>1820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2700</v>
      </c>
      <c r="D87" s="27"/>
      <c r="E87" s="15"/>
      <c r="F87" s="29" t="s">
        <v>54</v>
      </c>
      <c r="G87" s="28" t="s">
        <v>74</v>
      </c>
      <c r="H87" s="27">
        <v>1575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1230</v>
      </c>
      <c r="D88" s="27"/>
      <c r="E88" s="15"/>
      <c r="F88" s="29" t="s">
        <v>55</v>
      </c>
      <c r="G88" s="28" t="s">
        <v>75</v>
      </c>
      <c r="H88" s="27">
        <v>2625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1200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1170</v>
      </c>
      <c r="D90" s="27"/>
      <c r="E90" s="15"/>
      <c r="F90" s="29"/>
      <c r="G90" s="28"/>
      <c r="H90" s="27"/>
      <c r="I90" s="14"/>
      <c r="J90" s="15"/>
      <c r="K90" s="88" t="s">
        <v>201</v>
      </c>
      <c r="L90" s="89"/>
      <c r="M90" s="24">
        <f>SUM(C80:C90)+SUM(H80:H90)+SUM(M80:M89)</f>
        <v>52300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16" zoomScale="70" zoomScaleNormal="100" zoomScaleSheetLayoutView="70" workbookViewId="0">
      <selection activeCell="H86" sqref="H86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27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5800</v>
      </c>
      <c r="D80" s="31"/>
      <c r="E80" s="15"/>
      <c r="F80" s="22" t="s">
        <v>87</v>
      </c>
      <c r="G80" s="32" t="s">
        <v>18</v>
      </c>
      <c r="H80" s="31">
        <v>4750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261</v>
      </c>
      <c r="C81" s="31">
        <v>4290</v>
      </c>
      <c r="D81" s="31"/>
      <c r="E81" s="15"/>
      <c r="F81" s="22" t="s">
        <v>88</v>
      </c>
      <c r="G81" s="32" t="s">
        <v>19</v>
      </c>
      <c r="H81" s="31">
        <v>6800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7750</v>
      </c>
      <c r="D82" s="34"/>
      <c r="E82" s="18"/>
      <c r="F82" s="35" t="s">
        <v>89</v>
      </c>
      <c r="G82" s="36" t="s">
        <v>20</v>
      </c>
      <c r="H82" s="34">
        <v>7550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10990</v>
      </c>
      <c r="D83" s="31"/>
      <c r="E83" s="15"/>
      <c r="F83" s="22" t="s">
        <v>90</v>
      </c>
      <c r="G83" s="32" t="s">
        <v>93</v>
      </c>
      <c r="H83" s="31">
        <v>6000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4320</v>
      </c>
      <c r="D84" s="31"/>
      <c r="E84" s="15"/>
      <c r="F84" s="22" t="s">
        <v>91</v>
      </c>
      <c r="G84" s="32" t="s">
        <v>94</v>
      </c>
      <c r="H84" s="31">
        <v>5900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6450</v>
      </c>
      <c r="D85" s="31"/>
      <c r="E85" s="15"/>
      <c r="F85" s="22" t="s">
        <v>92</v>
      </c>
      <c r="G85" s="32" t="s">
        <v>95</v>
      </c>
      <c r="H85" s="31">
        <v>2900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3650</v>
      </c>
      <c r="D86" s="31"/>
      <c r="E86" s="15"/>
      <c r="F86" s="22"/>
      <c r="G86" s="32"/>
      <c r="H86" s="31"/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5800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6700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5000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7750</v>
      </c>
      <c r="D90" s="31"/>
      <c r="E90" s="15"/>
      <c r="F90" s="22"/>
      <c r="G90" s="23"/>
      <c r="H90" s="21"/>
      <c r="I90" s="14"/>
      <c r="J90" s="15"/>
      <c r="K90" s="88" t="s">
        <v>201</v>
      </c>
      <c r="L90" s="89"/>
      <c r="M90" s="24">
        <f>SUM(C80:C90)+SUM(H80:H90)+SUM(M80:M89)</f>
        <v>102400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2500</v>
      </c>
      <c r="D80" s="21"/>
      <c r="E80" s="15"/>
      <c r="F80" s="22" t="s">
        <v>131</v>
      </c>
      <c r="G80" s="23" t="s">
        <v>115</v>
      </c>
      <c r="H80" s="21">
        <v>2350</v>
      </c>
      <c r="I80" s="21"/>
      <c r="J80" s="15"/>
      <c r="K80" s="16" t="s">
        <v>142</v>
      </c>
      <c r="L80" s="23" t="s">
        <v>126</v>
      </c>
      <c r="M80" s="21">
        <v>420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3050</v>
      </c>
      <c r="D81" s="21"/>
      <c r="E81" s="15"/>
      <c r="F81" s="22" t="s">
        <v>132</v>
      </c>
      <c r="G81" s="23" t="s">
        <v>116</v>
      </c>
      <c r="H81" s="21">
        <v>1200</v>
      </c>
      <c r="I81" s="21"/>
      <c r="J81" s="15"/>
      <c r="K81" s="16" t="s">
        <v>143</v>
      </c>
      <c r="L81" s="23" t="s">
        <v>127</v>
      </c>
      <c r="M81" s="21">
        <v>250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4750</v>
      </c>
      <c r="D82" s="21"/>
      <c r="E82" s="15"/>
      <c r="F82" s="22" t="s">
        <v>133</v>
      </c>
      <c r="G82" s="23" t="s">
        <v>117</v>
      </c>
      <c r="H82" s="21">
        <v>4050</v>
      </c>
      <c r="I82" s="21"/>
      <c r="J82" s="15"/>
      <c r="K82" s="16" t="s">
        <v>144</v>
      </c>
      <c r="L82" s="23" t="s">
        <v>128</v>
      </c>
      <c r="M82" s="21">
        <v>1050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2400</v>
      </c>
      <c r="D83" s="21"/>
      <c r="E83" s="15"/>
      <c r="F83" s="22" t="s">
        <v>134</v>
      </c>
      <c r="G83" s="23" t="s">
        <v>118</v>
      </c>
      <c r="H83" s="21">
        <v>1250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3350</v>
      </c>
      <c r="D84" s="21"/>
      <c r="E84" s="15"/>
      <c r="F84" s="22" t="s">
        <v>135</v>
      </c>
      <c r="G84" s="23" t="s">
        <v>119</v>
      </c>
      <c r="H84" s="21">
        <v>3050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2500</v>
      </c>
      <c r="D85" s="21"/>
      <c r="E85" s="15"/>
      <c r="F85" s="22" t="s">
        <v>136</v>
      </c>
      <c r="G85" s="23" t="s">
        <v>120</v>
      </c>
      <c r="H85" s="21">
        <v>3100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2550</v>
      </c>
      <c r="D86" s="21"/>
      <c r="E86" s="15"/>
      <c r="F86" s="22" t="s">
        <v>137</v>
      </c>
      <c r="G86" s="23" t="s">
        <v>121</v>
      </c>
      <c r="H86" s="21">
        <v>2100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4500</v>
      </c>
      <c r="D87" s="21"/>
      <c r="E87" s="15"/>
      <c r="F87" s="22" t="s">
        <v>138</v>
      </c>
      <c r="G87" s="23" t="s">
        <v>122</v>
      </c>
      <c r="H87" s="21">
        <v>2300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5050</v>
      </c>
      <c r="D88" s="21"/>
      <c r="E88" s="15"/>
      <c r="F88" s="22" t="s">
        <v>139</v>
      </c>
      <c r="G88" s="23" t="s">
        <v>123</v>
      </c>
      <c r="H88" s="21">
        <v>1350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3350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2500</v>
      </c>
      <c r="D90" s="21"/>
      <c r="E90" s="15"/>
      <c r="F90" s="22" t="s">
        <v>141</v>
      </c>
      <c r="G90" s="23" t="s">
        <v>125</v>
      </c>
      <c r="H90" s="21">
        <v>780</v>
      </c>
      <c r="I90" s="21"/>
      <c r="J90" s="15"/>
      <c r="K90" s="88" t="s">
        <v>201</v>
      </c>
      <c r="L90" s="89"/>
      <c r="M90" s="24">
        <f>SUM(C80:C90)+SUM(H80:H90)+SUM(M80:M89)</f>
        <v>60700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55" zoomScale="70" zoomScaleNormal="100" zoomScaleSheetLayoutView="70" workbookViewId="0">
      <selection activeCell="J93" sqref="J9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29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2030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3090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2930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1750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2650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1700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1350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1900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450</v>
      </c>
      <c r="D90" s="21"/>
      <c r="E90" s="15"/>
      <c r="F90" s="22"/>
      <c r="G90" s="23"/>
      <c r="H90" s="21"/>
      <c r="I90" s="14"/>
      <c r="J90" s="15"/>
      <c r="K90" s="88" t="s">
        <v>201</v>
      </c>
      <c r="L90" s="89"/>
      <c r="M90" s="24">
        <f>SUM(C80:C90)+SUM(H80:H90)+SUM(M80:M89)</f>
        <v>19200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G85" sqref="G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30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186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187</v>
      </c>
      <c r="B81" s="17" t="s">
        <v>166</v>
      </c>
      <c r="C81" s="21">
        <v>700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188</v>
      </c>
      <c r="B82" s="17" t="s">
        <v>167</v>
      </c>
      <c r="C82" s="21">
        <v>500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189</v>
      </c>
      <c r="B83" s="17" t="s">
        <v>168</v>
      </c>
      <c r="C83" s="21">
        <v>450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8" t="s">
        <v>201</v>
      </c>
      <c r="L90" s="89"/>
      <c r="M90" s="24">
        <f>SUM(C80:C90)+SUM(H80:H90)+SUM(M80:M89)</f>
        <v>3000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K85" sqref="K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31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190</v>
      </c>
      <c r="B80" s="17" t="s">
        <v>169</v>
      </c>
      <c r="C80" s="21">
        <v>1600</v>
      </c>
      <c r="D80" s="21"/>
      <c r="E80" s="15"/>
      <c r="F80" s="16" t="s">
        <v>257</v>
      </c>
      <c r="G80" s="17" t="s">
        <v>176</v>
      </c>
      <c r="H80" s="21">
        <v>250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191</v>
      </c>
      <c r="B81" s="17" t="s">
        <v>170</v>
      </c>
      <c r="C81" s="21">
        <v>1300</v>
      </c>
      <c r="D81" s="21"/>
      <c r="E81" s="15"/>
      <c r="F81" s="22" t="s">
        <v>258</v>
      </c>
      <c r="G81" s="23" t="s">
        <v>177</v>
      </c>
      <c r="H81" s="21">
        <v>1250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192</v>
      </c>
      <c r="B82" s="17" t="s">
        <v>171</v>
      </c>
      <c r="C82" s="21">
        <v>1000</v>
      </c>
      <c r="D82" s="21"/>
      <c r="E82" s="15"/>
      <c r="F82" s="22" t="s">
        <v>195</v>
      </c>
      <c r="G82" s="23" t="s">
        <v>178</v>
      </c>
      <c r="H82" s="21">
        <v>690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193</v>
      </c>
      <c r="B83" s="17" t="s">
        <v>185</v>
      </c>
      <c r="C83" s="21">
        <v>2100</v>
      </c>
      <c r="D83" s="21"/>
      <c r="E83" s="15"/>
      <c r="F83" s="22" t="s">
        <v>196</v>
      </c>
      <c r="G83" s="23" t="s">
        <v>179</v>
      </c>
      <c r="H83" s="21">
        <v>430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194</v>
      </c>
      <c r="B84" s="17" t="s">
        <v>172</v>
      </c>
      <c r="C84" s="21">
        <v>500</v>
      </c>
      <c r="D84" s="21"/>
      <c r="E84" s="15"/>
      <c r="F84" s="22" t="s">
        <v>197</v>
      </c>
      <c r="G84" s="23" t="s">
        <v>180</v>
      </c>
      <c r="H84" s="21">
        <v>160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 t="s">
        <v>198</v>
      </c>
      <c r="G85" s="23" t="s">
        <v>181</v>
      </c>
      <c r="H85" s="21">
        <v>800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253</v>
      </c>
      <c r="B86" s="17" t="s">
        <v>173</v>
      </c>
      <c r="C86" s="21">
        <v>1600</v>
      </c>
      <c r="D86" s="21"/>
      <c r="E86" s="15"/>
      <c r="F86" s="22"/>
      <c r="G86" s="23" t="s">
        <v>184</v>
      </c>
      <c r="H86" s="21">
        <v>400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254</v>
      </c>
      <c r="B87" s="17" t="s">
        <v>174</v>
      </c>
      <c r="C87" s="27">
        <v>700</v>
      </c>
      <c r="D87" s="27"/>
      <c r="E87" s="15"/>
      <c r="F87" s="22" t="s">
        <v>251</v>
      </c>
      <c r="G87" s="23" t="s">
        <v>182</v>
      </c>
      <c r="H87" s="21">
        <v>2100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255</v>
      </c>
      <c r="B88" s="17" t="s">
        <v>175</v>
      </c>
      <c r="C88" s="21">
        <v>1250</v>
      </c>
      <c r="D88" s="21"/>
      <c r="E88" s="15"/>
      <c r="F88" s="22" t="s">
        <v>252</v>
      </c>
      <c r="G88" s="23" t="s">
        <v>183</v>
      </c>
      <c r="H88" s="21">
        <v>420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/>
      <c r="C89" s="14"/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256</v>
      </c>
      <c r="B90" s="17" t="s">
        <v>153</v>
      </c>
      <c r="C90" s="27">
        <v>700</v>
      </c>
      <c r="D90" s="27"/>
      <c r="E90" s="15"/>
      <c r="F90" s="22"/>
      <c r="G90" s="23"/>
      <c r="H90" s="21"/>
      <c r="I90" s="14"/>
      <c r="J90" s="15"/>
      <c r="K90" s="88" t="s">
        <v>201</v>
      </c>
      <c r="L90" s="89"/>
      <c r="M90" s="24">
        <f>SUM(C80:C90)+SUM(H80:H90)+SUM(M80:M89)</f>
        <v>17250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199</v>
      </c>
      <c r="H92" s="65"/>
      <c r="I92" s="65"/>
      <c r="J92" s="65" t="s">
        <v>262</v>
      </c>
      <c r="K92" s="65"/>
      <c r="L92" s="65"/>
      <c r="M92" s="65" t="s">
        <v>200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11" t="s">
        <v>250</v>
      </c>
      <c r="C5" s="112"/>
      <c r="D5" s="4" t="s">
        <v>209</v>
      </c>
      <c r="E5" s="5" t="s">
        <v>202</v>
      </c>
    </row>
    <row r="6" spans="1:5" x14ac:dyDescent="0.15">
      <c r="A6" s="108" t="s">
        <v>203</v>
      </c>
      <c r="B6" s="104" t="s">
        <v>215</v>
      </c>
      <c r="C6" s="105"/>
      <c r="D6" s="6">
        <v>12350</v>
      </c>
      <c r="E6" s="7" t="e">
        <f>#REF!+#REF!+#REF!+#REF!+#REF!+#REF!+#REF!+#REF!</f>
        <v>#REF!</v>
      </c>
    </row>
    <row r="7" spans="1:5" x14ac:dyDescent="0.15">
      <c r="A7" s="109"/>
      <c r="B7" s="102" t="s">
        <v>216</v>
      </c>
      <c r="C7" s="103"/>
      <c r="D7" s="3">
        <v>28550</v>
      </c>
      <c r="E7" s="8" t="e">
        <f>#REF!+#REF!+#REF!+#REF!</f>
        <v>#REF!</v>
      </c>
    </row>
    <row r="8" spans="1:5" x14ac:dyDescent="0.15">
      <c r="A8" s="109"/>
      <c r="B8" s="102" t="s">
        <v>217</v>
      </c>
      <c r="C8" s="103"/>
      <c r="D8" s="3">
        <v>5300</v>
      </c>
      <c r="E8" s="8" t="e">
        <f>#REF!+#REF!</f>
        <v>#REF!</v>
      </c>
    </row>
    <row r="9" spans="1:5" x14ac:dyDescent="0.15">
      <c r="A9" s="109"/>
      <c r="B9" s="102" t="s">
        <v>218</v>
      </c>
      <c r="C9" s="103"/>
      <c r="D9" s="3">
        <v>2500</v>
      </c>
      <c r="E9" s="8" t="e">
        <f>#REF!+#REF!</f>
        <v>#REF!</v>
      </c>
    </row>
    <row r="10" spans="1:5" x14ac:dyDescent="0.15">
      <c r="A10" s="109"/>
      <c r="B10" s="102" t="s">
        <v>219</v>
      </c>
      <c r="C10" s="103"/>
      <c r="D10" s="3">
        <v>13000</v>
      </c>
      <c r="E10" s="8" t="e">
        <f>#REF!</f>
        <v>#REF!</v>
      </c>
    </row>
    <row r="11" spans="1:5" x14ac:dyDescent="0.15">
      <c r="A11" s="109"/>
      <c r="B11" s="102" t="s">
        <v>220</v>
      </c>
      <c r="C11" s="103"/>
      <c r="D11" s="3">
        <v>3950</v>
      </c>
      <c r="E11" s="8" t="e">
        <f>#REF!</f>
        <v>#REF!</v>
      </c>
    </row>
    <row r="12" spans="1:5" x14ac:dyDescent="0.15">
      <c r="A12" s="109"/>
      <c r="B12" s="102" t="s">
        <v>221</v>
      </c>
      <c r="C12" s="103"/>
      <c r="D12" s="3">
        <v>2850</v>
      </c>
      <c r="E12" s="8" t="e">
        <f>#REF!</f>
        <v>#REF!</v>
      </c>
    </row>
    <row r="13" spans="1:5" x14ac:dyDescent="0.15">
      <c r="A13" s="109"/>
      <c r="B13" s="102" t="s">
        <v>222</v>
      </c>
      <c r="C13" s="103"/>
      <c r="D13" s="3">
        <v>3650</v>
      </c>
      <c r="E13" s="8" t="e">
        <f>#REF!+#REF!+#REF!+#REF!</f>
        <v>#REF!</v>
      </c>
    </row>
    <row r="14" spans="1:5" x14ac:dyDescent="0.15">
      <c r="A14" s="109"/>
      <c r="B14" s="102" t="s">
        <v>223</v>
      </c>
      <c r="C14" s="103"/>
      <c r="D14" s="3">
        <v>11550</v>
      </c>
      <c r="E14" s="8" t="e">
        <f>#REF!+#REF!+#REF!+#REF!+#REF!+#REF!+#REF!</f>
        <v>#REF!</v>
      </c>
    </row>
    <row r="15" spans="1:5" x14ac:dyDescent="0.15">
      <c r="A15" s="109"/>
      <c r="B15" s="102" t="s">
        <v>224</v>
      </c>
      <c r="C15" s="103"/>
      <c r="D15" s="3">
        <v>15140</v>
      </c>
      <c r="E15" s="8" t="e">
        <f>#REF!+#REF!+#REF!</f>
        <v>#REF!</v>
      </c>
    </row>
    <row r="16" spans="1:5" x14ac:dyDescent="0.15">
      <c r="A16" s="109"/>
      <c r="B16" s="102" t="s">
        <v>225</v>
      </c>
      <c r="C16" s="103"/>
      <c r="D16" s="3">
        <v>28840</v>
      </c>
      <c r="E16" s="8" t="e">
        <f>#REF!+#REF!+#REF!+#REF!+#REF!</f>
        <v>#REF!</v>
      </c>
    </row>
    <row r="17" spans="1:5" x14ac:dyDescent="0.15">
      <c r="A17" s="109"/>
      <c r="B17" s="102" t="s">
        <v>226</v>
      </c>
      <c r="C17" s="103"/>
      <c r="D17" s="3">
        <v>10750</v>
      </c>
      <c r="E17" s="8" t="e">
        <f>#REF!+#REF!</f>
        <v>#REF!</v>
      </c>
    </row>
    <row r="18" spans="1:5" x14ac:dyDescent="0.15">
      <c r="A18" s="109"/>
      <c r="B18" s="102" t="s">
        <v>227</v>
      </c>
      <c r="C18" s="103"/>
      <c r="D18" s="3">
        <v>8790</v>
      </c>
      <c r="E18" s="8" t="e">
        <f>#REF!</f>
        <v>#REF!</v>
      </c>
    </row>
    <row r="19" spans="1:5" x14ac:dyDescent="0.15">
      <c r="A19" s="109"/>
      <c r="B19" s="102" t="s">
        <v>228</v>
      </c>
      <c r="C19" s="103"/>
      <c r="D19" s="3">
        <v>9010</v>
      </c>
      <c r="E19" s="8" t="e">
        <f>#REF!+#REF!</f>
        <v>#REF!</v>
      </c>
    </row>
    <row r="20" spans="1:5" x14ac:dyDescent="0.15">
      <c r="A20" s="109"/>
      <c r="B20" s="102" t="s">
        <v>229</v>
      </c>
      <c r="C20" s="103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9"/>
      <c r="B21" s="102" t="s">
        <v>230</v>
      </c>
      <c r="C21" s="103"/>
      <c r="D21" s="3">
        <v>13150</v>
      </c>
      <c r="E21" s="8" t="e">
        <f>#REF!+#REF!+#REF!+#REF!+#REF!</f>
        <v>#REF!</v>
      </c>
    </row>
    <row r="22" spans="1:5" x14ac:dyDescent="0.15">
      <c r="A22" s="109"/>
      <c r="B22" s="102" t="s">
        <v>231</v>
      </c>
      <c r="C22" s="103"/>
      <c r="D22" s="3">
        <v>22750</v>
      </c>
      <c r="E22" s="8" t="e">
        <f>#REF!+#REF!+#REF!+#REF!+#REF!+#REF!+#REF!+#REF!</f>
        <v>#REF!</v>
      </c>
    </row>
    <row r="23" spans="1:5" x14ac:dyDescent="0.15">
      <c r="A23" s="109"/>
      <c r="B23" s="102" t="s">
        <v>232</v>
      </c>
      <c r="C23" s="103"/>
      <c r="D23" s="3">
        <v>4900</v>
      </c>
      <c r="E23" s="8" t="e">
        <f>#REF!+#REF!</f>
        <v>#REF!</v>
      </c>
    </row>
    <row r="24" spans="1:5" x14ac:dyDescent="0.15">
      <c r="A24" s="109"/>
      <c r="B24" s="102" t="s">
        <v>233</v>
      </c>
      <c r="C24" s="103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10"/>
      <c r="B25" s="106" t="s">
        <v>234</v>
      </c>
      <c r="C25" s="107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8" t="s">
        <v>204</v>
      </c>
      <c r="B26" s="104" t="s">
        <v>235</v>
      </c>
      <c r="C26" s="105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9"/>
      <c r="B27" s="102" t="s">
        <v>249</v>
      </c>
      <c r="C27" s="103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9"/>
      <c r="B28" s="102" t="s">
        <v>236</v>
      </c>
      <c r="C28" s="103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9"/>
      <c r="B29" s="102" t="s">
        <v>237</v>
      </c>
      <c r="C29" s="103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9"/>
      <c r="B30" s="102" t="s">
        <v>238</v>
      </c>
      <c r="C30" s="103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9"/>
      <c r="B31" s="102" t="s">
        <v>239</v>
      </c>
      <c r="C31" s="103"/>
      <c r="D31" s="3">
        <v>2450</v>
      </c>
      <c r="E31" s="8">
        <f>川根!D81+川根!D82+川根!D83</f>
        <v>0</v>
      </c>
    </row>
    <row r="32" spans="1:5" x14ac:dyDescent="0.15">
      <c r="A32" s="109"/>
      <c r="B32" s="102" t="s">
        <v>240</v>
      </c>
      <c r="C32" s="103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10"/>
      <c r="B33" s="106" t="s">
        <v>241</v>
      </c>
      <c r="C33" s="107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8" t="s">
        <v>205</v>
      </c>
      <c r="B34" s="104" t="s">
        <v>242</v>
      </c>
      <c r="C34" s="105"/>
      <c r="D34" s="6">
        <v>9790</v>
      </c>
      <c r="E34" s="7" t="e">
        <f>'榛原-御前崎'!I86+'榛原-御前崎'!I87+#REF!</f>
        <v>#REF!</v>
      </c>
    </row>
    <row r="35" spans="1:5" x14ac:dyDescent="0.15">
      <c r="A35" s="109"/>
      <c r="B35" s="102" t="s">
        <v>243</v>
      </c>
      <c r="C35" s="103"/>
      <c r="D35" s="3">
        <v>12000</v>
      </c>
      <c r="E35" s="8" t="e">
        <f>#REF!+#REF!+#REF!</f>
        <v>#REF!</v>
      </c>
    </row>
    <row r="36" spans="1:5" x14ac:dyDescent="0.15">
      <c r="A36" s="109"/>
      <c r="B36" s="102" t="s">
        <v>244</v>
      </c>
      <c r="C36" s="103"/>
      <c r="D36" s="3">
        <v>31000</v>
      </c>
      <c r="E36" s="8" t="e">
        <f>#REF!+#REF!+#REF!+#REF!+#REF!+#REF!+#REF!+#REF!</f>
        <v>#REF!</v>
      </c>
    </row>
    <row r="37" spans="1:5" x14ac:dyDescent="0.15">
      <c r="A37" s="109"/>
      <c r="B37" s="102" t="s">
        <v>245</v>
      </c>
      <c r="C37" s="103"/>
      <c r="D37" s="3">
        <v>6300</v>
      </c>
      <c r="E37" s="8" t="e">
        <f>#REF!+#REF!</f>
        <v>#REF!</v>
      </c>
    </row>
    <row r="38" spans="1:5" x14ac:dyDescent="0.15">
      <c r="A38" s="109"/>
      <c r="B38" s="102" t="s">
        <v>246</v>
      </c>
      <c r="C38" s="103"/>
      <c r="D38" s="3">
        <v>22120</v>
      </c>
      <c r="E38" s="8" t="e">
        <f>#REF!+#REF!+#REF!+#REF!</f>
        <v>#REF!</v>
      </c>
    </row>
    <row r="39" spans="1:5" x14ac:dyDescent="0.15">
      <c r="A39" s="109"/>
      <c r="B39" s="102" t="s">
        <v>247</v>
      </c>
      <c r="C39" s="103"/>
      <c r="D39" s="3">
        <v>47130</v>
      </c>
      <c r="E39" s="8" t="e">
        <f>#REF!+#REF!+#REF!+#REF!+#REF!+#REF!+#REF!</f>
        <v>#REF!</v>
      </c>
    </row>
    <row r="40" spans="1:5" x14ac:dyDescent="0.15">
      <c r="A40" s="109"/>
      <c r="B40" s="102" t="s">
        <v>214</v>
      </c>
      <c r="C40" s="103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0"/>
      <c r="B41" s="106" t="s">
        <v>248</v>
      </c>
      <c r="C41" s="107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00" t="s">
        <v>206</v>
      </c>
      <c r="C42" s="101"/>
      <c r="D42" s="11">
        <f>SUM(D6:D41)</f>
        <v>1149600</v>
      </c>
      <c r="E42" s="12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2024-08-22T08:28:05Z</cp:lastPrinted>
  <dcterms:created xsi:type="dcterms:W3CDTF">1997-01-08T22:48:59Z</dcterms:created>
  <dcterms:modified xsi:type="dcterms:W3CDTF">2024-08-22T08:28:28Z</dcterms:modified>
</cp:coreProperties>
</file>